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activeX/activeX1.xml" ContentType="application/vnd.ms-office.activeX+xml"/>
  <Override PartName="/xl/activeX/activeX2.xml" ContentType="application/vnd.ms-office.activeX+xml"/>
  <Override PartName="/xl/activeX/activeX1.bin" ContentType="application/vnd.ms-office.activeX"/>
  <Override PartName="/xl/activeX/activeX2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1"/>
  <workbookPr defaultThemeVersion="124226"/>
  <xr:revisionPtr revIDLastSave="0" documentId="11_10AE0353ED2DEFB180B18A56E98094DD72595C75" xr6:coauthVersionLast="45" xr6:coauthVersionMax="45" xr10:uidLastSave="{00000000-0000-0000-0000-000000000000}"/>
  <bookViews>
    <workbookView xWindow="480" yWindow="30" windowWidth="18195" windowHeight="11040" activeTab="1" xr2:uid="{00000000-000D-0000-FFFF-FFFF00000000}"/>
  </bookViews>
  <sheets>
    <sheet name="ult miglio PENSIONE" sheetId="1" r:id="rId1"/>
    <sheet name="ult miglio TFS" sheetId="3" r:id="rId2"/>
    <sheet name="ult miglio RISCATTO" sheetId="4" r:id="rId3"/>
    <sheet name="IIS PERSONALE SCUOLA" sheetId="2" r:id="rId4"/>
  </sheets>
  <definedNames>
    <definedName name="QUALIFICA" comment="SCEGLIERE QUALIFICA DI RIFERIMENTO">'IIS PERSONALE SCUOLA'!$A$2:$A$17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4" l="1"/>
  <c r="C32" i="3"/>
  <c r="C5" i="3"/>
  <c r="B9" i="3"/>
  <c r="C8" i="3"/>
  <c r="B16" i="3"/>
  <c r="C13" i="3"/>
  <c r="B17" i="3"/>
  <c r="D17" i="3"/>
  <c r="B17" i="4"/>
  <c r="C1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12" i="4"/>
  <c r="C10" i="4"/>
  <c r="C5" i="4"/>
  <c r="B9" i="4"/>
  <c r="C8" i="4"/>
  <c r="B16" i="4"/>
  <c r="B18" i="4"/>
  <c r="D16" i="4"/>
  <c r="C11" i="3"/>
  <c r="C12" i="3"/>
  <c r="C12" i="1"/>
  <c r="C13" i="1"/>
  <c r="C39" i="3"/>
  <c r="C38" i="3"/>
  <c r="C37" i="3"/>
  <c r="C36" i="3"/>
  <c r="C35" i="3"/>
  <c r="C34" i="3"/>
  <c r="C33" i="3"/>
  <c r="C31" i="3"/>
  <c r="C30" i="3"/>
  <c r="C29" i="3"/>
  <c r="C28" i="3"/>
  <c r="C27" i="3"/>
  <c r="C26" i="3"/>
  <c r="C25" i="3"/>
  <c r="C24" i="3"/>
  <c r="C32" i="1"/>
  <c r="C6" i="1"/>
  <c r="B10" i="1"/>
  <c r="C9" i="1"/>
  <c r="D10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1" i="1"/>
  <c r="C11" i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2" i="2"/>
  <c r="C14" i="1"/>
  <c r="B16" i="1"/>
  <c r="C14" i="3"/>
  <c r="B15" i="3"/>
  <c r="B17" i="1"/>
</calcChain>
</file>

<file path=xl/sharedStrings.xml><?xml version="1.0" encoding="utf-8"?>
<sst xmlns="http://schemas.openxmlformats.org/spreadsheetml/2006/main" count="142" uniqueCount="59">
  <si>
    <t>RET BASE PER 18%</t>
  </si>
  <si>
    <t>celle gialle</t>
  </si>
  <si>
    <t>INDEN INTEG SPEC PERSONALE SCUOLA</t>
  </si>
  <si>
    <t>ANNUA</t>
  </si>
  <si>
    <t>MENSILE</t>
  </si>
  <si>
    <t>QUALIFICA</t>
  </si>
  <si>
    <t xml:space="preserve">Ind. Vac. Contrattuale (IVC) </t>
  </si>
  <si>
    <t>Assegno ad personam</t>
  </si>
  <si>
    <t>Valorizz Prof ATA</t>
  </si>
  <si>
    <t>voce mensile</t>
  </si>
  <si>
    <t>Totale ANNUO LORDO</t>
  </si>
  <si>
    <t>Doc. Laur. Sc. II grado 12.507.588 6.459,63</t>
  </si>
  <si>
    <t xml:space="preserve">Dirigente Scolastico 12.983.208 </t>
  </si>
  <si>
    <t>Docente Scuola Materna 12.361.332 6.384,10</t>
  </si>
  <si>
    <t>Docente Scuola Elementare ed equip. 12.361.332 6.384,10</t>
  </si>
  <si>
    <t>Doc. Sc. Sup. I grado ed equip. 12.507.588 6.459,63</t>
  </si>
  <si>
    <t>Doc. Diplom. Sc. II grado 12.361.332 6.384,10</t>
  </si>
  <si>
    <t>Doc. Relig Sc. Second. 12.507.588 6.459,63</t>
  </si>
  <si>
    <t>Assistente Amministrativo 12.159.912 6.280,07</t>
  </si>
  <si>
    <t>Collaboratore Tecnico 12.159.912 6.280,07</t>
  </si>
  <si>
    <t>Collaboratore Scolastico 12.018.720 6.207,15</t>
  </si>
  <si>
    <t>Direttore serv. generali e ammin. 12.507.588 6.459,63</t>
  </si>
  <si>
    <t>Cuoco 12.159.912 6.280,07</t>
  </si>
  <si>
    <t>Doc. Relig Sc. Mat. Ed Elem. 12.361.332 6.384,10</t>
  </si>
  <si>
    <t>Collaboratore Scol. Tecn. (Guardarob.) 12.018.720 6.207,15</t>
  </si>
  <si>
    <t>Infermiere 12.159.912 6.280,07</t>
  </si>
  <si>
    <t>Responsabile Amministrativo 12.354.564 6.380,60</t>
  </si>
  <si>
    <t>IIS MENSILE</t>
  </si>
  <si>
    <t>MAT</t>
  </si>
  <si>
    <t>INSERIRE IN PASSWEB SOLO</t>
  </si>
  <si>
    <t>celle blu</t>
  </si>
  <si>
    <t>compilare solo</t>
  </si>
  <si>
    <t>compilare solo:</t>
  </si>
  <si>
    <t>INSERIRE IN PASSWEB SOLO:</t>
  </si>
  <si>
    <t>VOCI FISSE E CONTINUATIVE</t>
  </si>
  <si>
    <t>TOTALE VOCI FISSE E CONT.</t>
  </si>
  <si>
    <t>CALCOLO ULTIMO MIGLIO PENSIONE; PRENDI DATI DA CEDOLINO FEB MARZ 2020</t>
  </si>
  <si>
    <t>Primo Rigo UM Passweb</t>
  </si>
  <si>
    <t>Terzo Rigo UM Passweb</t>
  </si>
  <si>
    <t xml:space="preserve"> </t>
  </si>
  <si>
    <t>Compenso corrisposto per il completamento di orario</t>
  </si>
  <si>
    <t>Indennità di funzioni superiori (ex art. 69 CCNL 4.8.1995)</t>
  </si>
  <si>
    <t>Posizione economica finalizzata alla valorizzazione professionale corrisposta al personale ATA assunto a tempo indeterminato - aree A e B.</t>
  </si>
  <si>
    <t>STIPENDIO TABELLARE + IIS+IVC</t>
  </si>
  <si>
    <t>IND INTEG SPECIALE</t>
  </si>
  <si>
    <t>IND VACANZA CONTRATTUALE</t>
  </si>
  <si>
    <t>CALCOLO U.M TFS DATI PRESI DA CEDOLINO FEB MARZO 2020</t>
  </si>
  <si>
    <t xml:space="preserve">STIPENDIO MENSILE ALLA DATA... </t>
  </si>
  <si>
    <t xml:space="preserve">INDENNITA' INTEGRATIVA SPECIALE </t>
  </si>
  <si>
    <t>Primo Rigo UM TFS Passweb</t>
  </si>
  <si>
    <t>Ultimo rigo UM TFS</t>
  </si>
  <si>
    <t>ASSEGNO AD PERSONAM</t>
  </si>
  <si>
    <t>13^ MENSILITA'</t>
  </si>
  <si>
    <t>INDENN. VACANZA CONTRATTUALE</t>
  </si>
  <si>
    <t>Secondo rigo UM Passweb</t>
  </si>
  <si>
    <t>voci fisse e continuative</t>
  </si>
  <si>
    <t>(Da Staniz)</t>
  </si>
  <si>
    <t xml:space="preserve">                  CALCOLO U.M RISCATTO/RICONG/ COMPUTO DATI PRESI DA CEDOLINO ALLA DATA DELLA DOMANDA DI PRESTAZIONE </t>
  </si>
  <si>
    <t>CELLA DI VERIFICA CON PENSIONE ULT MIGLIO===&gt;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</si>
</sst>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8"/>
      <color rgb="FF000000"/>
      <name val="Verdana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rgb="FF00B05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DEDED"/>
        <bgColor indexed="64"/>
      </patternFill>
    </fill>
    <fill>
      <patternFill patternType="gray125">
        <bgColor theme="0" tint="-0.2499465926084170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4" fontId="0" fillId="0" borderId="0" xfId="0" applyNumberFormat="1"/>
    <xf numFmtId="164" fontId="0" fillId="0" borderId="0" xfId="0" applyNumberFormat="1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/>
    <xf numFmtId="0" fontId="0" fillId="2" borderId="1" xfId="0" applyFill="1" applyBorder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0" fillId="3" borderId="0" xfId="0" applyFill="1" applyBorder="1"/>
    <xf numFmtId="0" fontId="6" fillId="0" borderId="0" xfId="0" applyFont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2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left" wrapText="1"/>
    </xf>
    <xf numFmtId="164" fontId="1" fillId="0" borderId="1" xfId="0" applyNumberFormat="1" applyFont="1" applyBorder="1" applyAlignment="1">
      <alignment horizontal="center"/>
    </xf>
    <xf numFmtId="0" fontId="0" fillId="0" borderId="0" xfId="0" applyBorder="1"/>
    <xf numFmtId="164" fontId="7" fillId="0" borderId="0" xfId="0" applyNumberFormat="1" applyFont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wrapText="1"/>
    </xf>
    <xf numFmtId="164" fontId="1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3" xfId="0" applyBorder="1" applyAlignment="1">
      <alignment vertical="center" textRotation="180"/>
    </xf>
    <xf numFmtId="0" fontId="0" fillId="0" borderId="4" xfId="0" applyBorder="1" applyAlignment="1">
      <alignment vertical="center" textRotation="180"/>
    </xf>
    <xf numFmtId="0" fontId="0" fillId="0" borderId="5" xfId="0" applyBorder="1" applyAlignment="1">
      <alignment vertical="center" textRotation="18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1</xdr:col>
          <xdr:colOff>1295400</xdr:colOff>
          <xdr:row>14</xdr:row>
          <xdr:rowOff>28575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D48A0305-62C8-9A40-A4C0-C094E68D07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1</xdr:col>
          <xdr:colOff>1295400</xdr:colOff>
          <xdr:row>14</xdr:row>
          <xdr:rowOff>28575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4EA2564B-976E-2E48-963E-AA16EA0371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workbookViewId="0">
      <selection activeCell="E15" sqref="E15"/>
    </sheetView>
  </sheetViews>
  <sheetFormatPr defaultRowHeight="15" x14ac:dyDescent="0.2"/>
  <cols>
    <col min="1" max="1" width="31.87890625" customWidth="1"/>
    <col min="2" max="2" width="28.3828125" customWidth="1"/>
    <col min="3" max="3" width="25.9609375" customWidth="1"/>
    <col min="4" max="4" width="13.1796875" customWidth="1"/>
  </cols>
  <sheetData>
    <row r="1" spans="1:4" x14ac:dyDescent="0.2">
      <c r="A1" s="20" t="s">
        <v>36</v>
      </c>
    </row>
    <row r="3" spans="1:4" x14ac:dyDescent="0.2">
      <c r="A3" s="16" t="s">
        <v>32</v>
      </c>
      <c r="B3" s="1" t="s">
        <v>1</v>
      </c>
      <c r="C3" s="17" t="s">
        <v>33</v>
      </c>
      <c r="D3" s="18" t="s">
        <v>30</v>
      </c>
    </row>
    <row r="4" spans="1:4" s="8" customFormat="1" x14ac:dyDescent="0.2">
      <c r="A4" s="21"/>
      <c r="B4" s="7"/>
      <c r="C4" s="7"/>
      <c r="D4" s="7"/>
    </row>
    <row r="5" spans="1:4" x14ac:dyDescent="0.2">
      <c r="B5" s="22" t="s">
        <v>5</v>
      </c>
      <c r="C5" s="22" t="s">
        <v>27</v>
      </c>
    </row>
    <row r="6" spans="1:4" x14ac:dyDescent="0.2">
      <c r="B6" s="9" t="s">
        <v>13</v>
      </c>
      <c r="C6" s="23">
        <f>IF(B6=A31,C31,IF(B6=A32,C32,IF(B6=A33,C33,IF(B6=A34,C34,IF(B6=A35,C35,IF(B6=A36,C36,IF(B6=A37,C37,IF(B6=A38,C38,IF(B6=A39,C39,IF(B6=A40,C40,IF(B6=A41,C41,IF(B6=A42,C42,IF(B6=A43,C43,IF(B6=A44,C44,IF(B6=A45,C45,IF(B6=A46,C46))))))))))))))))</f>
        <v>532.00833333333333</v>
      </c>
    </row>
    <row r="7" spans="1:4" s="8" customFormat="1" x14ac:dyDescent="0.2"/>
    <row r="8" spans="1:4" x14ac:dyDescent="0.2">
      <c r="B8" s="6" t="s">
        <v>9</v>
      </c>
      <c r="C8" t="s">
        <v>10</v>
      </c>
    </row>
    <row r="9" spans="1:4" x14ac:dyDescent="0.2">
      <c r="A9" s="10" t="s">
        <v>47</v>
      </c>
      <c r="B9" s="1">
        <v>1919.74</v>
      </c>
      <c r="C9" s="44">
        <f>(B9+B10)*12</f>
        <v>29420.980000000003</v>
      </c>
    </row>
    <row r="10" spans="1:4" x14ac:dyDescent="0.2">
      <c r="A10" s="10" t="s">
        <v>48</v>
      </c>
      <c r="B10" s="28">
        <f>C6</f>
        <v>532.00833333333333</v>
      </c>
      <c r="C10" s="44"/>
      <c r="D10">
        <f>C9/12</f>
        <v>2451.7483333333334</v>
      </c>
    </row>
    <row r="11" spans="1:4" x14ac:dyDescent="0.2">
      <c r="A11" t="s">
        <v>6</v>
      </c>
      <c r="B11" s="28">
        <v>17.16</v>
      </c>
      <c r="C11" s="31">
        <f>B11*12</f>
        <v>205.92000000000002</v>
      </c>
    </row>
    <row r="12" spans="1:4" x14ac:dyDescent="0.2">
      <c r="A12" t="s">
        <v>7</v>
      </c>
      <c r="B12" s="28">
        <v>0</v>
      </c>
      <c r="C12" s="31">
        <f>B12*12</f>
        <v>0</v>
      </c>
    </row>
    <row r="13" spans="1:4" ht="15.75" thickBot="1" x14ac:dyDescent="0.25">
      <c r="A13" t="s">
        <v>8</v>
      </c>
      <c r="B13" s="29">
        <v>0</v>
      </c>
      <c r="C13" s="31">
        <f>B13*12</f>
        <v>0</v>
      </c>
    </row>
    <row r="14" spans="1:4" ht="15.75" thickTop="1" x14ac:dyDescent="0.2">
      <c r="A14" s="4"/>
      <c r="B14" s="24" t="s">
        <v>35</v>
      </c>
      <c r="C14" s="25">
        <f>SUM(C9:C13)</f>
        <v>29626.9</v>
      </c>
    </row>
    <row r="15" spans="1:4" x14ac:dyDescent="0.2">
      <c r="B15" s="5"/>
      <c r="C15" s="5"/>
    </row>
    <row r="16" spans="1:4" x14ac:dyDescent="0.2">
      <c r="A16" t="s">
        <v>34</v>
      </c>
      <c r="B16" s="26">
        <f>SUM(C9:C13)</f>
        <v>29626.9</v>
      </c>
      <c r="C16" s="27" t="s">
        <v>37</v>
      </c>
    </row>
    <row r="17" spans="1:3" x14ac:dyDescent="0.2">
      <c r="A17" t="s">
        <v>0</v>
      </c>
      <c r="B17" s="26">
        <f>C14-(C6*12)</f>
        <v>23242.800000000003</v>
      </c>
      <c r="C17" s="27" t="s">
        <v>38</v>
      </c>
    </row>
    <row r="19" spans="1:3" x14ac:dyDescent="0.2">
      <c r="C19" t="s">
        <v>39</v>
      </c>
    </row>
    <row r="25" spans="1:3" ht="12" customHeight="1" x14ac:dyDescent="0.2"/>
    <row r="30" spans="1:3" hidden="1" x14ac:dyDescent="0.2">
      <c r="A30" s="19" t="s">
        <v>2</v>
      </c>
      <c r="B30" s="12" t="s">
        <v>3</v>
      </c>
      <c r="C30" s="2" t="s">
        <v>4</v>
      </c>
    </row>
    <row r="31" spans="1:3" hidden="1" x14ac:dyDescent="0.2">
      <c r="A31" t="s">
        <v>12</v>
      </c>
      <c r="B31" s="13">
        <v>6705.27</v>
      </c>
      <c r="C31" s="14">
        <f>B31/12</f>
        <v>558.77250000000004</v>
      </c>
    </row>
    <row r="32" spans="1:3" hidden="1" x14ac:dyDescent="0.2">
      <c r="A32" t="s">
        <v>13</v>
      </c>
      <c r="B32" s="13">
        <v>6384.1</v>
      </c>
      <c r="C32" s="14">
        <f t="shared" ref="C32:C46" si="0">B32/12</f>
        <v>532.00833333333333</v>
      </c>
    </row>
    <row r="33" spans="1:3" hidden="1" x14ac:dyDescent="0.2">
      <c r="A33" t="s">
        <v>14</v>
      </c>
      <c r="B33" s="13">
        <v>6384.1</v>
      </c>
      <c r="C33" s="14">
        <f t="shared" si="0"/>
        <v>532.00833333333333</v>
      </c>
    </row>
    <row r="34" spans="1:3" hidden="1" x14ac:dyDescent="0.2">
      <c r="A34" t="s">
        <v>15</v>
      </c>
      <c r="B34" s="13">
        <v>6459.63</v>
      </c>
      <c r="C34" s="14">
        <f t="shared" si="0"/>
        <v>538.30250000000001</v>
      </c>
    </row>
    <row r="35" spans="1:3" hidden="1" x14ac:dyDescent="0.2">
      <c r="A35" t="s">
        <v>11</v>
      </c>
      <c r="B35" s="13">
        <v>6459.63</v>
      </c>
      <c r="C35" s="14">
        <f>B35/12</f>
        <v>538.30250000000001</v>
      </c>
    </row>
    <row r="36" spans="1:3" hidden="1" x14ac:dyDescent="0.2">
      <c r="A36" t="s">
        <v>16</v>
      </c>
      <c r="B36" s="13">
        <v>6384.1</v>
      </c>
      <c r="C36" s="14">
        <f t="shared" si="0"/>
        <v>532.00833333333333</v>
      </c>
    </row>
    <row r="37" spans="1:3" hidden="1" x14ac:dyDescent="0.2">
      <c r="A37" t="s">
        <v>17</v>
      </c>
      <c r="B37" s="13">
        <v>6459.63</v>
      </c>
      <c r="C37" s="14">
        <f t="shared" si="0"/>
        <v>538.30250000000001</v>
      </c>
    </row>
    <row r="38" spans="1:3" hidden="1" x14ac:dyDescent="0.2">
      <c r="A38" t="s">
        <v>18</v>
      </c>
      <c r="B38" s="13">
        <v>6280.07</v>
      </c>
      <c r="C38" s="14">
        <f t="shared" si="0"/>
        <v>523.33916666666664</v>
      </c>
    </row>
    <row r="39" spans="1:3" hidden="1" x14ac:dyDescent="0.2">
      <c r="A39" t="s">
        <v>19</v>
      </c>
      <c r="B39" s="13">
        <v>6280.07</v>
      </c>
      <c r="C39" s="14">
        <f t="shared" si="0"/>
        <v>523.33916666666664</v>
      </c>
    </row>
    <row r="40" spans="1:3" hidden="1" x14ac:dyDescent="0.2">
      <c r="A40" t="s">
        <v>20</v>
      </c>
      <c r="B40" s="13">
        <v>6207.15</v>
      </c>
      <c r="C40" s="14">
        <f t="shared" si="0"/>
        <v>517.26249999999993</v>
      </c>
    </row>
    <row r="41" spans="1:3" hidden="1" x14ac:dyDescent="0.2">
      <c r="A41" t="s">
        <v>21</v>
      </c>
      <c r="B41" s="13">
        <v>6459.63</v>
      </c>
      <c r="C41" s="14">
        <f t="shared" si="0"/>
        <v>538.30250000000001</v>
      </c>
    </row>
    <row r="42" spans="1:3" hidden="1" x14ac:dyDescent="0.2">
      <c r="A42" t="s">
        <v>22</v>
      </c>
      <c r="B42" s="13">
        <v>6280.07</v>
      </c>
      <c r="C42" s="14">
        <f t="shared" si="0"/>
        <v>523.33916666666664</v>
      </c>
    </row>
    <row r="43" spans="1:3" hidden="1" x14ac:dyDescent="0.2">
      <c r="A43" t="s">
        <v>23</v>
      </c>
      <c r="B43" s="13">
        <v>6384.1</v>
      </c>
      <c r="C43" s="14">
        <f t="shared" si="0"/>
        <v>532.00833333333333</v>
      </c>
    </row>
    <row r="44" spans="1:3" hidden="1" x14ac:dyDescent="0.2">
      <c r="A44" t="s">
        <v>24</v>
      </c>
      <c r="B44" s="13">
        <v>6207.15</v>
      </c>
      <c r="C44" s="14">
        <f t="shared" si="0"/>
        <v>517.26249999999993</v>
      </c>
    </row>
    <row r="45" spans="1:3" hidden="1" x14ac:dyDescent="0.2">
      <c r="A45" t="s">
        <v>25</v>
      </c>
      <c r="B45" s="13">
        <v>6280.15</v>
      </c>
      <c r="C45" s="14">
        <f t="shared" si="0"/>
        <v>523.3458333333333</v>
      </c>
    </row>
    <row r="46" spans="1:3" hidden="1" x14ac:dyDescent="0.2">
      <c r="A46" t="s">
        <v>26</v>
      </c>
      <c r="B46" s="13">
        <v>6380.6</v>
      </c>
      <c r="C46" s="14">
        <f t="shared" si="0"/>
        <v>531.7166666666667</v>
      </c>
    </row>
    <row r="47" spans="1:3" hidden="1" x14ac:dyDescent="0.2"/>
  </sheetData>
  <mergeCells count="1">
    <mergeCell ref="C9:C10"/>
  </mergeCells>
  <dataValidations count="1">
    <dataValidation type="list" allowBlank="1" showInputMessage="1" showErrorMessage="1" promptTitle="SCEGLI QUALIFICA" sqref="B6" xr:uid="{00000000-0002-0000-0000-000000000000}">
      <formula1>$A$31:$A$46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/>
  <dimension ref="A1:D39"/>
  <sheetViews>
    <sheetView tabSelected="1" workbookViewId="0">
      <selection activeCell="E16" sqref="E16"/>
    </sheetView>
  </sheetViews>
  <sheetFormatPr defaultRowHeight="15" x14ac:dyDescent="0.2"/>
  <cols>
    <col min="1" max="1" width="47.75390625" customWidth="1"/>
    <col min="2" max="2" width="46.6796875" customWidth="1"/>
    <col min="3" max="3" width="29.86328125" customWidth="1"/>
    <col min="4" max="4" width="13.1796875" customWidth="1"/>
  </cols>
  <sheetData>
    <row r="1" spans="1:4" x14ac:dyDescent="0.2">
      <c r="B1" s="20" t="s">
        <v>46</v>
      </c>
    </row>
    <row r="3" spans="1:4" x14ac:dyDescent="0.2">
      <c r="A3" s="16" t="s">
        <v>31</v>
      </c>
      <c r="B3" s="1" t="s">
        <v>1</v>
      </c>
      <c r="C3" s="17" t="s">
        <v>29</v>
      </c>
      <c r="D3" s="18" t="s">
        <v>30</v>
      </c>
    </row>
    <row r="5" spans="1:4" x14ac:dyDescent="0.2">
      <c r="A5" t="s">
        <v>5</v>
      </c>
      <c r="B5" s="9" t="s">
        <v>19</v>
      </c>
      <c r="C5" s="23">
        <f>IF($B$5=A24,C24,IF(B5=A25,C25,IF(B5=A26,C26,IF(B5=A27,C27,IF(B5=A28,C28,IF(B5=A29,C29,IF(B5=A30,C30,IF(B5=A31,C31,IF(B5=A32,C32,IF(B5=A33,C33,IF(B5=A34,C34,IF(B5=A35,C35,IF(B5=A36,C36,IF(B5=A37,C37,IF(B5=A38,C38,IF(B5=A39,C39))))))))))))))))</f>
        <v>523.33916666666664</v>
      </c>
    </row>
    <row r="6" spans="1:4" s="8" customFormat="1" x14ac:dyDescent="0.2"/>
    <row r="7" spans="1:4" x14ac:dyDescent="0.2">
      <c r="B7" s="6" t="s">
        <v>9</v>
      </c>
      <c r="C7" t="s">
        <v>10</v>
      </c>
    </row>
    <row r="8" spans="1:4" ht="27.75" customHeight="1" x14ac:dyDescent="0.2">
      <c r="A8" s="30" t="s">
        <v>43</v>
      </c>
      <c r="B8" s="1">
        <v>1432.32</v>
      </c>
      <c r="C8" s="45">
        <f>(B8+B9+B10)*12</f>
        <v>23632.19</v>
      </c>
    </row>
    <row r="9" spans="1:4" ht="20.25" customHeight="1" x14ac:dyDescent="0.2">
      <c r="A9" s="30" t="s">
        <v>44</v>
      </c>
      <c r="B9" s="15">
        <f>C5</f>
        <v>523.33916666666664</v>
      </c>
      <c r="C9" s="46"/>
    </row>
    <row r="10" spans="1:4" ht="23.25" customHeight="1" x14ac:dyDescent="0.2">
      <c r="A10" s="30" t="s">
        <v>45</v>
      </c>
      <c r="B10" s="28">
        <v>13.69</v>
      </c>
      <c r="C10" s="47"/>
    </row>
    <row r="11" spans="1:4" ht="18.75" customHeight="1" x14ac:dyDescent="0.2">
      <c r="A11" s="30" t="s">
        <v>40</v>
      </c>
      <c r="B11" s="1">
        <v>0</v>
      </c>
      <c r="C11" s="31">
        <f>B11*12</f>
        <v>0</v>
      </c>
    </row>
    <row r="12" spans="1:4" ht="29.25" customHeight="1" x14ac:dyDescent="0.2">
      <c r="A12" s="30" t="s">
        <v>41</v>
      </c>
      <c r="B12" s="1">
        <v>0</v>
      </c>
      <c r="C12" s="31">
        <f>B12*12</f>
        <v>0</v>
      </c>
    </row>
    <row r="13" spans="1:4" ht="39.75" customHeight="1" thickBot="1" x14ac:dyDescent="0.25">
      <c r="A13" s="30" t="s">
        <v>42</v>
      </c>
      <c r="B13" s="29">
        <v>92.31</v>
      </c>
      <c r="C13" s="31">
        <f>B13*12</f>
        <v>1107.72</v>
      </c>
    </row>
    <row r="14" spans="1:4" ht="15.75" thickTop="1" x14ac:dyDescent="0.2">
      <c r="A14" s="32"/>
      <c r="B14" s="32"/>
      <c r="C14" s="14">
        <f>SUM(C8:C13)</f>
        <v>24739.91</v>
      </c>
    </row>
    <row r="15" spans="1:4" ht="19.5" customHeight="1" x14ac:dyDescent="0.2">
      <c r="A15" s="43" t="s">
        <v>58</v>
      </c>
      <c r="B15" s="35" t="str">
        <f>IF(C8='ult miglio PENSIONE'!C14,"OK Corrisponde UM Pens","VERIFICARE DIFFERENZA CON UM PENSIONE")</f>
        <v>VERIFICARE DIFFERENZA CON UM PENSIONE</v>
      </c>
    </row>
    <row r="16" spans="1:4" ht="21.75" customHeight="1" x14ac:dyDescent="0.2">
      <c r="A16" s="30" t="s">
        <v>34</v>
      </c>
      <c r="B16" s="26">
        <f>C8</f>
        <v>23632.19</v>
      </c>
      <c r="C16" s="27" t="s">
        <v>49</v>
      </c>
    </row>
    <row r="17" spans="1:4" ht="31.5" x14ac:dyDescent="0.2">
      <c r="A17" s="30" t="s">
        <v>42</v>
      </c>
      <c r="B17" s="34">
        <f>C13</f>
        <v>1107.72</v>
      </c>
      <c r="C17" s="33" t="s">
        <v>50</v>
      </c>
      <c r="D17" s="3">
        <f>B16+B17</f>
        <v>24739.91</v>
      </c>
    </row>
    <row r="23" spans="1:4" hidden="1" x14ac:dyDescent="0.2">
      <c r="A23" s="12" t="s">
        <v>2</v>
      </c>
      <c r="B23" s="12" t="s">
        <v>3</v>
      </c>
      <c r="C23" s="2" t="s">
        <v>4</v>
      </c>
      <c r="D23" t="s">
        <v>28</v>
      </c>
    </row>
    <row r="24" spans="1:4" hidden="1" x14ac:dyDescent="0.2">
      <c r="A24" t="s">
        <v>12</v>
      </c>
      <c r="B24" s="13">
        <v>6705.27</v>
      </c>
      <c r="C24" s="14">
        <f>B24/12</f>
        <v>558.77250000000004</v>
      </c>
      <c r="D24">
        <v>1</v>
      </c>
    </row>
    <row r="25" spans="1:4" hidden="1" x14ac:dyDescent="0.2">
      <c r="A25" t="s">
        <v>13</v>
      </c>
      <c r="B25" s="13">
        <v>6384.1</v>
      </c>
      <c r="C25" s="14">
        <f t="shared" ref="C25:C39" si="0">B25/12</f>
        <v>532.00833333333333</v>
      </c>
      <c r="D25">
        <v>2</v>
      </c>
    </row>
    <row r="26" spans="1:4" hidden="1" x14ac:dyDescent="0.2">
      <c r="A26" t="s">
        <v>14</v>
      </c>
      <c r="B26" s="13">
        <v>6384.1</v>
      </c>
      <c r="C26" s="14">
        <f t="shared" si="0"/>
        <v>532.00833333333333</v>
      </c>
      <c r="D26">
        <v>3</v>
      </c>
    </row>
    <row r="27" spans="1:4" hidden="1" x14ac:dyDescent="0.2">
      <c r="A27" t="s">
        <v>15</v>
      </c>
      <c r="B27" s="13">
        <v>6459.63</v>
      </c>
      <c r="C27" s="14">
        <f t="shared" si="0"/>
        <v>538.30250000000001</v>
      </c>
      <c r="D27">
        <v>4</v>
      </c>
    </row>
    <row r="28" spans="1:4" hidden="1" x14ac:dyDescent="0.2">
      <c r="A28" t="s">
        <v>11</v>
      </c>
      <c r="B28" s="13">
        <v>6459.63</v>
      </c>
      <c r="C28" s="14">
        <f>B28/12</f>
        <v>538.30250000000001</v>
      </c>
      <c r="D28">
        <v>5</v>
      </c>
    </row>
    <row r="29" spans="1:4" hidden="1" x14ac:dyDescent="0.2">
      <c r="A29" t="s">
        <v>16</v>
      </c>
      <c r="B29" s="13">
        <v>6384.1</v>
      </c>
      <c r="C29" s="14">
        <f t="shared" si="0"/>
        <v>532.00833333333333</v>
      </c>
      <c r="D29">
        <v>6</v>
      </c>
    </row>
    <row r="30" spans="1:4" hidden="1" x14ac:dyDescent="0.2">
      <c r="A30" t="s">
        <v>17</v>
      </c>
      <c r="B30" s="13">
        <v>6459.63</v>
      </c>
      <c r="C30" s="14">
        <f t="shared" si="0"/>
        <v>538.30250000000001</v>
      </c>
      <c r="D30">
        <v>7</v>
      </c>
    </row>
    <row r="31" spans="1:4" hidden="1" x14ac:dyDescent="0.2">
      <c r="A31" t="s">
        <v>18</v>
      </c>
      <c r="B31" s="13">
        <v>6280.07</v>
      </c>
      <c r="C31" s="14">
        <f t="shared" si="0"/>
        <v>523.33916666666664</v>
      </c>
      <c r="D31">
        <v>8</v>
      </c>
    </row>
    <row r="32" spans="1:4" hidden="1" x14ac:dyDescent="0.2">
      <c r="A32" t="s">
        <v>19</v>
      </c>
      <c r="B32" s="13">
        <v>6280.07</v>
      </c>
      <c r="C32" s="14">
        <f t="shared" si="0"/>
        <v>523.33916666666664</v>
      </c>
      <c r="D32">
        <v>9</v>
      </c>
    </row>
    <row r="33" spans="1:4" hidden="1" x14ac:dyDescent="0.2">
      <c r="A33" t="s">
        <v>20</v>
      </c>
      <c r="B33" s="13">
        <v>6207.15</v>
      </c>
      <c r="C33" s="14">
        <f t="shared" si="0"/>
        <v>517.26249999999993</v>
      </c>
      <c r="D33">
        <v>10</v>
      </c>
    </row>
    <row r="34" spans="1:4" hidden="1" x14ac:dyDescent="0.2">
      <c r="A34" t="s">
        <v>21</v>
      </c>
      <c r="B34" s="13">
        <v>6459.63</v>
      </c>
      <c r="C34" s="14">
        <f t="shared" si="0"/>
        <v>538.30250000000001</v>
      </c>
      <c r="D34">
        <v>11</v>
      </c>
    </row>
    <row r="35" spans="1:4" hidden="1" x14ac:dyDescent="0.2">
      <c r="A35" t="s">
        <v>22</v>
      </c>
      <c r="B35" s="13">
        <v>6280.07</v>
      </c>
      <c r="C35" s="14">
        <f t="shared" si="0"/>
        <v>523.33916666666664</v>
      </c>
      <c r="D35">
        <v>12</v>
      </c>
    </row>
    <row r="36" spans="1:4" hidden="1" x14ac:dyDescent="0.2">
      <c r="A36" t="s">
        <v>23</v>
      </c>
      <c r="B36" s="13">
        <v>6384.1</v>
      </c>
      <c r="C36" s="14">
        <f t="shared" si="0"/>
        <v>532.00833333333333</v>
      </c>
      <c r="D36">
        <v>13</v>
      </c>
    </row>
    <row r="37" spans="1:4" hidden="1" x14ac:dyDescent="0.2">
      <c r="A37" t="s">
        <v>24</v>
      </c>
      <c r="B37" s="13">
        <v>6207.15</v>
      </c>
      <c r="C37" s="14">
        <f t="shared" si="0"/>
        <v>517.26249999999993</v>
      </c>
      <c r="D37">
        <v>14</v>
      </c>
    </row>
    <row r="38" spans="1:4" hidden="1" x14ac:dyDescent="0.2">
      <c r="A38" t="s">
        <v>25</v>
      </c>
      <c r="B38" s="13">
        <v>6280.15</v>
      </c>
      <c r="C38" s="14">
        <f t="shared" si="0"/>
        <v>523.3458333333333</v>
      </c>
      <c r="D38">
        <v>15</v>
      </c>
    </row>
    <row r="39" spans="1:4" hidden="1" x14ac:dyDescent="0.2">
      <c r="A39" t="s">
        <v>26</v>
      </c>
      <c r="B39" s="13">
        <v>6380.6</v>
      </c>
      <c r="C39" s="14">
        <f t="shared" si="0"/>
        <v>531.7166666666667</v>
      </c>
      <c r="D39">
        <v>16</v>
      </c>
    </row>
  </sheetData>
  <mergeCells count="1">
    <mergeCell ref="C8:C10"/>
  </mergeCells>
  <dataValidations count="1">
    <dataValidation type="list" allowBlank="1" showInputMessage="1" showErrorMessage="1" promptTitle="SCEGLI QUALIFICA" sqref="B5" xr:uid="{00000000-0002-0000-0100-000000000000}">
      <formula1>$A$24:$A$39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1</xdr:col>
                <xdr:colOff>0</xdr:colOff>
                <xdr:row>13</xdr:row>
                <xdr:rowOff>0</xdr:rowOff>
              </from>
              <to>
                <xdr:col>1</xdr:col>
                <xdr:colOff>1295400</xdr:colOff>
                <xdr:row>14</xdr:row>
                <xdr:rowOff>28575</xdr:rowOff>
              </to>
            </anchor>
          </controlPr>
        </control>
      </mc:Choice>
      <mc:Fallback>
        <control shapeId="2049" r:id="rId4" name="Control 1"/>
      </mc:Fallback>
    </mc:AlternateContent>
    <mc:AlternateContent xmlns:mc="http://schemas.openxmlformats.org/markup-compatibility/2006">
      <mc:Choice Requires="x14">
        <control shapeId="2050" r:id="rId6" name="Control 2">
          <controlPr defaultSize="0" r:id="rId5">
            <anchor moveWithCells="1">
              <from>
                <xdr:col>1</xdr:col>
                <xdr:colOff>0</xdr:colOff>
                <xdr:row>13</xdr:row>
                <xdr:rowOff>0</xdr:rowOff>
              </from>
              <to>
                <xdr:col>1</xdr:col>
                <xdr:colOff>1295400</xdr:colOff>
                <xdr:row>14</xdr:row>
                <xdr:rowOff>28575</xdr:rowOff>
              </to>
            </anchor>
          </controlPr>
        </control>
      </mc:Choice>
      <mc:Fallback>
        <control shapeId="2050" r:id="rId6" name="Control 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0"/>
  <sheetViews>
    <sheetView workbookViewId="0">
      <selection activeCell="A19" sqref="A19"/>
    </sheetView>
  </sheetViews>
  <sheetFormatPr defaultRowHeight="15" x14ac:dyDescent="0.2"/>
  <cols>
    <col min="1" max="1" width="47.75390625" customWidth="1"/>
    <col min="2" max="2" width="46.6796875" customWidth="1"/>
    <col min="3" max="3" width="29.86328125" customWidth="1"/>
    <col min="4" max="4" width="11.02734375" customWidth="1"/>
    <col min="5" max="5" width="10.625" bestFit="1" customWidth="1"/>
  </cols>
  <sheetData>
    <row r="1" spans="1:5" x14ac:dyDescent="0.2">
      <c r="A1" s="20" t="s">
        <v>57</v>
      </c>
    </row>
    <row r="3" spans="1:5" x14ac:dyDescent="0.2">
      <c r="A3" s="16" t="s">
        <v>31</v>
      </c>
      <c r="B3" s="1" t="s">
        <v>1</v>
      </c>
      <c r="C3" s="17" t="s">
        <v>29</v>
      </c>
      <c r="D3" s="18" t="s">
        <v>30</v>
      </c>
    </row>
    <row r="5" spans="1:5" x14ac:dyDescent="0.2">
      <c r="A5" t="s">
        <v>5</v>
      </c>
      <c r="B5" s="9" t="s">
        <v>18</v>
      </c>
      <c r="C5" s="23">
        <f>IF($B$5=A25,C25,IF(B5=A26,C26,IF(B5=A27,C27,IF(B5=A28,C28,IF(B5=A29,C29,IF(B5=A30,C30,IF(B5=A31,C31,IF(B5=A32,C32,IF(B5=A33,C33,IF(B5=A34,C34,IF(B5=A35,C35,IF(B5=A36,C36,IF(B5=A37,C37,IF(B5=A38,C38,IF(B5=A39,C39,IF(B5=A40,C40))))))))))))))))</f>
        <v>523.33916666666664</v>
      </c>
    </row>
    <row r="6" spans="1:5" s="8" customFormat="1" x14ac:dyDescent="0.2"/>
    <row r="7" spans="1:5" x14ac:dyDescent="0.2">
      <c r="B7" s="6" t="s">
        <v>9</v>
      </c>
      <c r="C7" t="s">
        <v>10</v>
      </c>
    </row>
    <row r="8" spans="1:5" ht="27.75" customHeight="1" x14ac:dyDescent="0.2">
      <c r="A8" s="30" t="s">
        <v>43</v>
      </c>
      <c r="B8" s="38">
        <f>15585/12</f>
        <v>1298.75</v>
      </c>
      <c r="C8" s="45">
        <f>(B8+B9)*12</f>
        <v>21865.07</v>
      </c>
      <c r="D8" s="48" t="s">
        <v>55</v>
      </c>
      <c r="E8" s="4"/>
    </row>
    <row r="9" spans="1:5" ht="20.25" customHeight="1" x14ac:dyDescent="0.2">
      <c r="A9" s="30" t="s">
        <v>44</v>
      </c>
      <c r="B9" s="38">
        <f>C5</f>
        <v>523.33916666666664</v>
      </c>
      <c r="C9" s="46"/>
      <c r="D9" s="49"/>
    </row>
    <row r="10" spans="1:5" ht="29.25" customHeight="1" x14ac:dyDescent="0.2">
      <c r="A10" s="37" t="s">
        <v>51</v>
      </c>
      <c r="B10" s="39">
        <v>0</v>
      </c>
      <c r="C10" s="36">
        <f>B10*12</f>
        <v>0</v>
      </c>
      <c r="D10" s="49"/>
    </row>
    <row r="11" spans="1:5" ht="29.25" customHeight="1" x14ac:dyDescent="0.2">
      <c r="A11" s="37" t="s">
        <v>53</v>
      </c>
      <c r="B11" s="39">
        <v>0</v>
      </c>
      <c r="C11" s="36">
        <f>B11*12</f>
        <v>0</v>
      </c>
      <c r="D11" s="49"/>
    </row>
    <row r="12" spans="1:5" ht="39.75" customHeight="1" x14ac:dyDescent="0.2">
      <c r="A12" s="30" t="s">
        <v>42</v>
      </c>
      <c r="B12" s="39">
        <v>92.31</v>
      </c>
      <c r="C12" s="36">
        <f>B12*12</f>
        <v>1107.72</v>
      </c>
      <c r="D12" s="50"/>
    </row>
    <row r="13" spans="1:5" x14ac:dyDescent="0.2">
      <c r="A13" s="30" t="s">
        <v>52</v>
      </c>
      <c r="B13" s="42"/>
      <c r="C13" s="41">
        <v>1832.6</v>
      </c>
      <c r="D13" s="20" t="s">
        <v>56</v>
      </c>
    </row>
    <row r="14" spans="1:5" x14ac:dyDescent="0.2">
      <c r="A14" s="32"/>
      <c r="B14" s="32"/>
      <c r="C14" s="14"/>
    </row>
    <row r="15" spans="1:5" ht="19.5" customHeight="1" x14ac:dyDescent="0.2">
      <c r="A15" s="32"/>
      <c r="B15" s="35"/>
      <c r="E15" s="4"/>
    </row>
    <row r="16" spans="1:5" ht="21.75" customHeight="1" x14ac:dyDescent="0.2">
      <c r="A16" s="40" t="s">
        <v>34</v>
      </c>
      <c r="B16" s="34">
        <f>C8+C10+C11+C12</f>
        <v>22972.79</v>
      </c>
      <c r="C16" s="33" t="s">
        <v>37</v>
      </c>
      <c r="D16">
        <f>B16/12</f>
        <v>1914.3991666666668</v>
      </c>
    </row>
    <row r="17" spans="1:4" ht="21.75" customHeight="1" x14ac:dyDescent="0.2">
      <c r="A17" s="40" t="s">
        <v>52</v>
      </c>
      <c r="B17" s="34">
        <f>C13</f>
        <v>1832.6</v>
      </c>
      <c r="C17" s="33" t="s">
        <v>54</v>
      </c>
    </row>
    <row r="18" spans="1:4" x14ac:dyDescent="0.2">
      <c r="A18" s="40" t="s">
        <v>0</v>
      </c>
      <c r="B18" s="34">
        <f>B16-(C5*12)</f>
        <v>16692.72</v>
      </c>
      <c r="C18" s="33" t="s">
        <v>38</v>
      </c>
    </row>
    <row r="24" spans="1:4" hidden="1" x14ac:dyDescent="0.2">
      <c r="A24" s="12" t="s">
        <v>2</v>
      </c>
      <c r="B24" s="12" t="s">
        <v>3</v>
      </c>
      <c r="C24" s="2" t="s">
        <v>4</v>
      </c>
      <c r="D24" t="s">
        <v>28</v>
      </c>
    </row>
    <row r="25" spans="1:4" hidden="1" x14ac:dyDescent="0.2">
      <c r="A25" t="s">
        <v>12</v>
      </c>
      <c r="B25" s="13">
        <v>6705.27</v>
      </c>
      <c r="C25" s="14">
        <f>B25/12</f>
        <v>558.77250000000004</v>
      </c>
      <c r="D25">
        <v>1</v>
      </c>
    </row>
    <row r="26" spans="1:4" hidden="1" x14ac:dyDescent="0.2">
      <c r="A26" t="s">
        <v>13</v>
      </c>
      <c r="B26" s="13">
        <v>6384.1</v>
      </c>
      <c r="C26" s="14">
        <f t="shared" ref="C26:C40" si="0">B26/12</f>
        <v>532.00833333333333</v>
      </c>
      <c r="D26">
        <v>2</v>
      </c>
    </row>
    <row r="27" spans="1:4" hidden="1" x14ac:dyDescent="0.2">
      <c r="A27" t="s">
        <v>14</v>
      </c>
      <c r="B27" s="13">
        <v>6384.1</v>
      </c>
      <c r="C27" s="14">
        <f t="shared" si="0"/>
        <v>532.00833333333333</v>
      </c>
      <c r="D27">
        <v>3</v>
      </c>
    </row>
    <row r="28" spans="1:4" hidden="1" x14ac:dyDescent="0.2">
      <c r="A28" t="s">
        <v>15</v>
      </c>
      <c r="B28" s="13">
        <v>6459.63</v>
      </c>
      <c r="C28" s="14">
        <f t="shared" si="0"/>
        <v>538.30250000000001</v>
      </c>
      <c r="D28">
        <v>4</v>
      </c>
    </row>
    <row r="29" spans="1:4" hidden="1" x14ac:dyDescent="0.2">
      <c r="A29" t="s">
        <v>11</v>
      </c>
      <c r="B29" s="13">
        <v>6459.63</v>
      </c>
      <c r="C29" s="14">
        <f>B29/12</f>
        <v>538.30250000000001</v>
      </c>
      <c r="D29">
        <v>5</v>
      </c>
    </row>
    <row r="30" spans="1:4" hidden="1" x14ac:dyDescent="0.2">
      <c r="A30" t="s">
        <v>16</v>
      </c>
      <c r="B30" s="13">
        <v>6384.1</v>
      </c>
      <c r="C30" s="14">
        <f t="shared" si="0"/>
        <v>532.00833333333333</v>
      </c>
      <c r="D30">
        <v>6</v>
      </c>
    </row>
    <row r="31" spans="1:4" hidden="1" x14ac:dyDescent="0.2">
      <c r="A31" t="s">
        <v>17</v>
      </c>
      <c r="B31" s="13">
        <v>6459.63</v>
      </c>
      <c r="C31" s="14">
        <f t="shared" si="0"/>
        <v>538.30250000000001</v>
      </c>
      <c r="D31">
        <v>7</v>
      </c>
    </row>
    <row r="32" spans="1:4" hidden="1" x14ac:dyDescent="0.2">
      <c r="A32" t="s">
        <v>18</v>
      </c>
      <c r="B32" s="13">
        <v>6280.07</v>
      </c>
      <c r="C32" s="14">
        <f t="shared" si="0"/>
        <v>523.33916666666664</v>
      </c>
      <c r="D32">
        <v>8</v>
      </c>
    </row>
    <row r="33" spans="1:4" hidden="1" x14ac:dyDescent="0.2">
      <c r="A33" t="s">
        <v>19</v>
      </c>
      <c r="B33" s="13">
        <v>6280.07</v>
      </c>
      <c r="C33" s="14">
        <f t="shared" si="0"/>
        <v>523.33916666666664</v>
      </c>
      <c r="D33">
        <v>9</v>
      </c>
    </row>
    <row r="34" spans="1:4" hidden="1" x14ac:dyDescent="0.2">
      <c r="A34" t="s">
        <v>20</v>
      </c>
      <c r="B34" s="13">
        <v>6207.15</v>
      </c>
      <c r="C34" s="14">
        <f t="shared" si="0"/>
        <v>517.26249999999993</v>
      </c>
      <c r="D34">
        <v>10</v>
      </c>
    </row>
    <row r="35" spans="1:4" hidden="1" x14ac:dyDescent="0.2">
      <c r="A35" t="s">
        <v>21</v>
      </c>
      <c r="B35" s="13">
        <v>6459.63</v>
      </c>
      <c r="C35" s="14">
        <f t="shared" si="0"/>
        <v>538.30250000000001</v>
      </c>
      <c r="D35">
        <v>11</v>
      </c>
    </row>
    <row r="36" spans="1:4" hidden="1" x14ac:dyDescent="0.2">
      <c r="A36" t="s">
        <v>22</v>
      </c>
      <c r="B36" s="13">
        <v>6280.07</v>
      </c>
      <c r="C36" s="14">
        <f t="shared" si="0"/>
        <v>523.33916666666664</v>
      </c>
      <c r="D36">
        <v>12</v>
      </c>
    </row>
    <row r="37" spans="1:4" hidden="1" x14ac:dyDescent="0.2">
      <c r="A37" t="s">
        <v>23</v>
      </c>
      <c r="B37" s="13">
        <v>6384.1</v>
      </c>
      <c r="C37" s="14">
        <f t="shared" si="0"/>
        <v>532.00833333333333</v>
      </c>
      <c r="D37">
        <v>13</v>
      </c>
    </row>
    <row r="38" spans="1:4" hidden="1" x14ac:dyDescent="0.2">
      <c r="A38" t="s">
        <v>24</v>
      </c>
      <c r="B38" s="13">
        <v>6207.15</v>
      </c>
      <c r="C38" s="14">
        <f t="shared" si="0"/>
        <v>517.26249999999993</v>
      </c>
      <c r="D38">
        <v>14</v>
      </c>
    </row>
    <row r="39" spans="1:4" hidden="1" x14ac:dyDescent="0.2">
      <c r="A39" t="s">
        <v>25</v>
      </c>
      <c r="B39" s="13">
        <v>6280.15</v>
      </c>
      <c r="C39" s="14">
        <f t="shared" si="0"/>
        <v>523.3458333333333</v>
      </c>
      <c r="D39">
        <v>15</v>
      </c>
    </row>
    <row r="40" spans="1:4" hidden="1" x14ac:dyDescent="0.2">
      <c r="A40" t="s">
        <v>26</v>
      </c>
      <c r="B40" s="13">
        <v>6380.6</v>
      </c>
      <c r="C40" s="14">
        <f t="shared" si="0"/>
        <v>531.7166666666667</v>
      </c>
      <c r="D40">
        <v>16</v>
      </c>
    </row>
  </sheetData>
  <mergeCells count="2">
    <mergeCell ref="C8:C9"/>
    <mergeCell ref="D8:D12"/>
  </mergeCells>
  <dataValidations count="1">
    <dataValidation type="list" allowBlank="1" showInputMessage="1" showErrorMessage="1" promptTitle="SCEGLI QUALIFICA" sqref="B5" xr:uid="{00000000-0002-0000-0200-000000000000}">
      <formula1>$A$25:$A$40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"/>
  <sheetViews>
    <sheetView workbookViewId="0">
      <selection sqref="A1:C17"/>
    </sheetView>
  </sheetViews>
  <sheetFormatPr defaultRowHeight="15" x14ac:dyDescent="0.2"/>
  <cols>
    <col min="1" max="1" width="53.26953125" customWidth="1"/>
    <col min="3" max="3" width="9.14453125" style="4"/>
  </cols>
  <sheetData>
    <row r="1" spans="1:3" s="10" customFormat="1" x14ac:dyDescent="0.2">
      <c r="A1" s="10" t="s">
        <v>2</v>
      </c>
      <c r="B1" s="10" t="s">
        <v>3</v>
      </c>
      <c r="C1" s="11" t="s">
        <v>4</v>
      </c>
    </row>
    <row r="2" spans="1:3" x14ac:dyDescent="0.2">
      <c r="A2" t="s">
        <v>12</v>
      </c>
      <c r="B2" s="3">
        <v>6705.27</v>
      </c>
      <c r="C2" s="4">
        <f>B2/12</f>
        <v>558.77250000000004</v>
      </c>
    </row>
    <row r="3" spans="1:3" x14ac:dyDescent="0.2">
      <c r="A3" t="s">
        <v>13</v>
      </c>
      <c r="B3" s="3">
        <v>6384.1</v>
      </c>
      <c r="C3" s="4">
        <f t="shared" ref="C3:C17" si="0">B3/12</f>
        <v>532.00833333333333</v>
      </c>
    </row>
    <row r="4" spans="1:3" x14ac:dyDescent="0.2">
      <c r="A4" t="s">
        <v>14</v>
      </c>
      <c r="B4" s="3">
        <v>6384.1</v>
      </c>
      <c r="C4" s="4">
        <f t="shared" si="0"/>
        <v>532.00833333333333</v>
      </c>
    </row>
    <row r="5" spans="1:3" x14ac:dyDescent="0.2">
      <c r="A5" t="s">
        <v>15</v>
      </c>
      <c r="B5" s="3">
        <v>6459.63</v>
      </c>
      <c r="C5" s="4">
        <f t="shared" si="0"/>
        <v>538.30250000000001</v>
      </c>
    </row>
    <row r="6" spans="1:3" x14ac:dyDescent="0.2">
      <c r="A6" t="s">
        <v>11</v>
      </c>
      <c r="B6" s="3">
        <v>6459.63</v>
      </c>
      <c r="C6" s="4">
        <f>B6/12</f>
        <v>538.30250000000001</v>
      </c>
    </row>
    <row r="7" spans="1:3" x14ac:dyDescent="0.2">
      <c r="A7" t="s">
        <v>16</v>
      </c>
      <c r="B7" s="3">
        <v>6384.1</v>
      </c>
      <c r="C7" s="4">
        <f t="shared" si="0"/>
        <v>532.00833333333333</v>
      </c>
    </row>
    <row r="8" spans="1:3" x14ac:dyDescent="0.2">
      <c r="A8" t="s">
        <v>17</v>
      </c>
      <c r="B8" s="3">
        <v>6459.63</v>
      </c>
      <c r="C8" s="4">
        <f t="shared" si="0"/>
        <v>538.30250000000001</v>
      </c>
    </row>
    <row r="9" spans="1:3" x14ac:dyDescent="0.2">
      <c r="A9" t="s">
        <v>18</v>
      </c>
      <c r="B9" s="3">
        <v>6280.07</v>
      </c>
      <c r="C9" s="4">
        <f t="shared" si="0"/>
        <v>523.33916666666664</v>
      </c>
    </row>
    <row r="10" spans="1:3" x14ac:dyDescent="0.2">
      <c r="A10" t="s">
        <v>19</v>
      </c>
      <c r="B10" s="3">
        <v>6280.07</v>
      </c>
      <c r="C10" s="4">
        <f t="shared" si="0"/>
        <v>523.33916666666664</v>
      </c>
    </row>
    <row r="11" spans="1:3" x14ac:dyDescent="0.2">
      <c r="A11" t="s">
        <v>20</v>
      </c>
      <c r="B11" s="3">
        <v>6207.15</v>
      </c>
      <c r="C11" s="4">
        <f t="shared" si="0"/>
        <v>517.26249999999993</v>
      </c>
    </row>
    <row r="12" spans="1:3" x14ac:dyDescent="0.2">
      <c r="A12" t="s">
        <v>21</v>
      </c>
      <c r="B12" s="3">
        <v>6459.63</v>
      </c>
      <c r="C12" s="4">
        <f t="shared" si="0"/>
        <v>538.30250000000001</v>
      </c>
    </row>
    <row r="13" spans="1:3" x14ac:dyDescent="0.2">
      <c r="A13" t="s">
        <v>22</v>
      </c>
      <c r="B13" s="3">
        <v>6280.07</v>
      </c>
      <c r="C13" s="4">
        <f t="shared" si="0"/>
        <v>523.33916666666664</v>
      </c>
    </row>
    <row r="14" spans="1:3" x14ac:dyDescent="0.2">
      <c r="A14" t="s">
        <v>23</v>
      </c>
      <c r="B14" s="3">
        <v>6384.1</v>
      </c>
      <c r="C14" s="4">
        <f t="shared" si="0"/>
        <v>532.00833333333333</v>
      </c>
    </row>
    <row r="15" spans="1:3" x14ac:dyDescent="0.2">
      <c r="A15" t="s">
        <v>24</v>
      </c>
      <c r="B15" s="3">
        <v>6207.15</v>
      </c>
      <c r="C15" s="4">
        <f t="shared" si="0"/>
        <v>517.26249999999993</v>
      </c>
    </row>
    <row r="16" spans="1:3" x14ac:dyDescent="0.2">
      <c r="A16" t="s">
        <v>25</v>
      </c>
      <c r="B16" s="3">
        <v>6280.15</v>
      </c>
      <c r="C16" s="4">
        <f t="shared" si="0"/>
        <v>523.3458333333333</v>
      </c>
    </row>
    <row r="17" spans="1:3" x14ac:dyDescent="0.2">
      <c r="A17" t="s">
        <v>26</v>
      </c>
      <c r="B17" s="3">
        <v>6380.6</v>
      </c>
      <c r="C17" s="4">
        <f t="shared" si="0"/>
        <v>531.7166666666667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ult miglio PENSIONE</vt:lpstr>
      <vt:lpstr>ult miglio TFS</vt:lpstr>
      <vt:lpstr>ult miglio RISCATTO</vt:lpstr>
      <vt:lpstr>IIS PERSONALE SCUOLA</vt:lpstr>
      <vt:lpstr>QUALIFICA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abate</dc:creator>
  <cp:lastModifiedBy>f.marcato</cp:lastModifiedBy>
  <dcterms:created xsi:type="dcterms:W3CDTF">2019-04-02T06:51:56Z</dcterms:created>
  <dcterms:modified xsi:type="dcterms:W3CDTF">2020-04-10T08:18:59Z</dcterms:modified>
</cp:coreProperties>
</file>